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5190" windowHeight="3390" activeTab="1"/>
  </bookViews>
  <sheets>
    <sheet name="notes&amp;directions" sheetId="2" r:id="rId1"/>
    <sheet name="master calculator" sheetId="1" r:id="rId2"/>
    <sheet name="relative abundance graph" sheetId="3" r:id="rId3"/>
  </sheets>
  <calcPr calcId="145621"/>
</workbook>
</file>

<file path=xl/calcChain.xml><?xml version="1.0" encoding="utf-8"?>
<calcChain xmlns="http://schemas.openxmlformats.org/spreadsheetml/2006/main">
  <c r="A27" i="3" l="1"/>
  <c r="A26" i="3"/>
  <c r="A25" i="3"/>
  <c r="A24" i="3"/>
  <c r="A23" i="3"/>
  <c r="C22" i="3"/>
  <c r="A22" i="3"/>
  <c r="A21" i="3"/>
  <c r="A20" i="3"/>
  <c r="C19" i="3"/>
  <c r="A19" i="3"/>
  <c r="A18" i="3"/>
  <c r="A17" i="3"/>
  <c r="A16" i="3"/>
  <c r="C15" i="3"/>
  <c r="A15" i="3"/>
  <c r="C14" i="3"/>
  <c r="A14" i="3"/>
  <c r="A13" i="3"/>
  <c r="A12" i="3"/>
  <c r="A11" i="3"/>
  <c r="A10" i="3"/>
  <c r="A9" i="3"/>
  <c r="A8" i="3"/>
  <c r="C21" i="1"/>
  <c r="C18" i="1"/>
  <c r="C10" i="1"/>
  <c r="C9" i="1"/>
  <c r="C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4" i="1"/>
  <c r="F23" i="1"/>
  <c r="C27" i="3" s="1"/>
  <c r="D24" i="1"/>
  <c r="G21" i="1" s="1"/>
  <c r="F7" i="1"/>
  <c r="C11" i="3" s="1"/>
  <c r="F11" i="1"/>
  <c r="C11" i="1" s="1"/>
  <c r="F15" i="1"/>
  <c r="C15" i="1" s="1"/>
  <c r="F4" i="1"/>
  <c r="C8" i="3" s="1"/>
  <c r="F6" i="1"/>
  <c r="C10" i="3" s="1"/>
  <c r="F8" i="1"/>
  <c r="C12" i="3" s="1"/>
  <c r="F10" i="1"/>
  <c r="F12" i="1"/>
  <c r="C16" i="3" s="1"/>
  <c r="F14" i="1"/>
  <c r="C18" i="3" s="1"/>
  <c r="F16" i="1"/>
  <c r="C20" i="3" s="1"/>
  <c r="F18" i="1"/>
  <c r="F20" i="1"/>
  <c r="C24" i="3" s="1"/>
  <c r="F22" i="1"/>
  <c r="C22" i="1" s="1"/>
  <c r="F5" i="1"/>
  <c r="C9" i="3" s="1"/>
  <c r="F9" i="1"/>
  <c r="C13" i="3" s="1"/>
  <c r="F13" i="1"/>
  <c r="C13" i="1" s="1"/>
  <c r="F17" i="1"/>
  <c r="C17" i="1" s="1"/>
  <c r="F19" i="1"/>
  <c r="C23" i="3" s="1"/>
  <c r="F21" i="1"/>
  <c r="C25" i="3" s="1"/>
  <c r="H24" i="1"/>
  <c r="B21" i="1" l="1"/>
  <c r="B25" i="3"/>
  <c r="I21" i="1"/>
  <c r="L21" i="1" s="1"/>
  <c r="J21" i="1"/>
  <c r="K21" i="1" s="1"/>
  <c r="F24" i="1"/>
  <c r="G6" i="1"/>
  <c r="G14" i="1"/>
  <c r="G22" i="1"/>
  <c r="C6" i="1"/>
  <c r="C14" i="1"/>
  <c r="C26" i="3"/>
  <c r="G7" i="1"/>
  <c r="G11" i="1"/>
  <c r="G15" i="1"/>
  <c r="G19" i="1"/>
  <c r="G23" i="1"/>
  <c r="C7" i="1"/>
  <c r="C19" i="1"/>
  <c r="C23" i="1"/>
  <c r="C17" i="3"/>
  <c r="C21" i="3"/>
  <c r="G10" i="1"/>
  <c r="G18" i="1"/>
  <c r="G4" i="1"/>
  <c r="G8" i="1"/>
  <c r="G12" i="1"/>
  <c r="G16" i="1"/>
  <c r="G20" i="1"/>
  <c r="C4" i="1"/>
  <c r="C8" i="1"/>
  <c r="C12" i="1"/>
  <c r="C16" i="1"/>
  <c r="C20" i="1"/>
  <c r="G5" i="1"/>
  <c r="G9" i="1"/>
  <c r="G13" i="1"/>
  <c r="G17" i="1"/>
  <c r="B13" i="1" l="1"/>
  <c r="I13" i="1"/>
  <c r="B17" i="3"/>
  <c r="I20" i="1"/>
  <c r="B20" i="1"/>
  <c r="B24" i="3"/>
  <c r="B4" i="1"/>
  <c r="I4" i="1"/>
  <c r="B8" i="3"/>
  <c r="G24" i="1"/>
  <c r="B27" i="3"/>
  <c r="I23" i="1"/>
  <c r="B23" i="1"/>
  <c r="I7" i="1"/>
  <c r="B11" i="3"/>
  <c r="B7" i="1"/>
  <c r="B26" i="3"/>
  <c r="B22" i="1"/>
  <c r="I22" i="1"/>
  <c r="B9" i="1"/>
  <c r="I9" i="1"/>
  <c r="B13" i="3"/>
  <c r="B16" i="1"/>
  <c r="I16" i="1"/>
  <c r="B20" i="3"/>
  <c r="B22" i="3"/>
  <c r="B18" i="1"/>
  <c r="I18" i="1"/>
  <c r="B23" i="3"/>
  <c r="I19" i="1"/>
  <c r="B19" i="1"/>
  <c r="B18" i="3"/>
  <c r="I14" i="1"/>
  <c r="B14" i="1"/>
  <c r="B5" i="1"/>
  <c r="I5" i="1"/>
  <c r="B9" i="3"/>
  <c r="B12" i="1"/>
  <c r="B16" i="3"/>
  <c r="I12" i="1"/>
  <c r="B14" i="3"/>
  <c r="I10" i="1"/>
  <c r="B10" i="1"/>
  <c r="B19" i="3"/>
  <c r="B15" i="1"/>
  <c r="I15" i="1"/>
  <c r="B10" i="3"/>
  <c r="I6" i="1"/>
  <c r="B6" i="1"/>
  <c r="B17" i="1"/>
  <c r="B21" i="3"/>
  <c r="I17" i="1"/>
  <c r="C24" i="1"/>
  <c r="B8" i="1"/>
  <c r="B12" i="3"/>
  <c r="I8" i="1"/>
  <c r="B15" i="3"/>
  <c r="I11" i="1"/>
  <c r="B11" i="1"/>
  <c r="J11" i="1" l="1"/>
  <c r="K11" i="1" s="1"/>
  <c r="L11" i="1"/>
  <c r="L10" i="1"/>
  <c r="J10" i="1"/>
  <c r="K10" i="1" s="1"/>
  <c r="J19" i="1"/>
  <c r="K19" i="1" s="1"/>
  <c r="L19" i="1"/>
  <c r="J7" i="1"/>
  <c r="K7" i="1" s="1"/>
  <c r="L7" i="1" s="1"/>
  <c r="L14" i="1"/>
  <c r="J14" i="1"/>
  <c r="K14" i="1" s="1"/>
  <c r="L9" i="1"/>
  <c r="J9" i="1"/>
  <c r="K9" i="1" s="1"/>
  <c r="J8" i="1"/>
  <c r="K8" i="1" s="1"/>
  <c r="L8" i="1"/>
  <c r="L17" i="1"/>
  <c r="J17" i="1"/>
  <c r="K17" i="1" s="1"/>
  <c r="L6" i="1"/>
  <c r="J6" i="1"/>
  <c r="K6" i="1" s="1"/>
  <c r="J12" i="1"/>
  <c r="K12" i="1" s="1"/>
  <c r="L12" i="1"/>
  <c r="L5" i="1"/>
  <c r="J5" i="1"/>
  <c r="K5" i="1" s="1"/>
  <c r="L18" i="1"/>
  <c r="J18" i="1"/>
  <c r="K18" i="1" s="1"/>
  <c r="L16" i="1"/>
  <c r="J16" i="1"/>
  <c r="K16" i="1" s="1"/>
  <c r="L23" i="1"/>
  <c r="J23" i="1"/>
  <c r="K23" i="1" s="1"/>
  <c r="L4" i="1"/>
  <c r="I24" i="1"/>
  <c r="J4" i="1"/>
  <c r="K4" i="1" s="1"/>
  <c r="J20" i="1"/>
  <c r="K20" i="1" s="1"/>
  <c r="L20" i="1"/>
  <c r="L22" i="1"/>
  <c r="J22" i="1"/>
  <c r="K22" i="1" s="1"/>
  <c r="B24" i="1"/>
  <c r="L15" i="1"/>
  <c r="J15" i="1"/>
  <c r="K15" i="1" s="1"/>
  <c r="L13" i="1"/>
  <c r="J13" i="1"/>
  <c r="K13" i="1" s="1"/>
  <c r="L24" i="1" l="1"/>
  <c r="L26" i="1" s="1"/>
</calcChain>
</file>

<file path=xl/sharedStrings.xml><?xml version="1.0" encoding="utf-8"?>
<sst xmlns="http://schemas.openxmlformats.org/spreadsheetml/2006/main" count="55" uniqueCount="55">
  <si>
    <t>o-e</t>
  </si>
  <si>
    <t>obs data</t>
  </si>
  <si>
    <t>exp frequ</t>
  </si>
  <si>
    <t>sum =</t>
  </si>
  <si>
    <t>obs frequ</t>
  </si>
  <si>
    <t>species</t>
  </si>
  <si>
    <r>
      <t>(o-e)</t>
    </r>
    <r>
      <rPr>
        <b/>
        <vertAlign val="superscript"/>
        <sz val="9"/>
        <rFont val="Arial"/>
        <family val="2"/>
      </rPr>
      <t>2</t>
    </r>
  </si>
  <si>
    <r>
      <t>(o-e)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/e</t>
    </r>
  </si>
  <si>
    <r>
      <t>X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=</t>
    </r>
  </si>
  <si>
    <t>obs #</t>
  </si>
  <si>
    <t>exp #</t>
  </si>
  <si>
    <t>df</t>
  </si>
  <si>
    <t>p-value</t>
  </si>
  <si>
    <t>The caculator will work for comparing communities of up to 20 species.</t>
  </si>
  <si>
    <t xml:space="preserve">You need to decide what community corresponds to your "expected" data. </t>
  </si>
  <si>
    <t>You can think of this as your reference community.</t>
  </si>
  <si>
    <t>For example, if you are comparing the understory to the canopy,</t>
  </si>
  <si>
    <t>data on the canopy trees can be thought of as your "expected" data or your reference community.</t>
  </si>
  <si>
    <t>Data on the understory can serve as your observed data.</t>
  </si>
  <si>
    <t>For comparing forest types or forests at different elevations, choosing your "expected" data</t>
  </si>
  <si>
    <t>is somewhat arbitrary.</t>
  </si>
  <si>
    <t>The observed frequ. and expected frequ. columns correspond to relative abundance values</t>
  </si>
  <si>
    <t>for relative abundance graphs.</t>
  </si>
  <si>
    <t>I recommend ranking species in decreasing order of abundance in the "expected" data</t>
  </si>
  <si>
    <t>community (as shown in the example data on the master calculator sheet).</t>
  </si>
  <si>
    <t>Ranking species in this way will make your graphs easier to interpret.</t>
  </si>
  <si>
    <t>Important:  Only enter data into the three gray columns and the gray df cell.</t>
  </si>
  <si>
    <t>If you change any other cell, the calculator may not work.</t>
  </si>
  <si>
    <t>Enter numbers, not calculated percents or relatvive abundances.</t>
  </si>
  <si>
    <t>If you are looking at feeding by herbivores, the data on the overall abundance of species in the</t>
  </si>
  <si>
    <t>community can be thought of as your expected numbers (if the herbivores have no preference).</t>
  </si>
  <si>
    <t>red oak</t>
  </si>
  <si>
    <t>white pine</t>
  </si>
  <si>
    <t>red maple</t>
  </si>
  <si>
    <t>sugar maple</t>
  </si>
  <si>
    <t>exp data</t>
  </si>
  <si>
    <t>Don't enter data here - this is for graphing</t>
  </si>
  <si>
    <t>% exp</t>
  </si>
  <si>
    <t>% obs</t>
  </si>
  <si>
    <r>
      <t xml:space="preserve">data below are an example - </t>
    </r>
    <r>
      <rPr>
        <b/>
        <sz val="8"/>
        <rFont val="Arial"/>
        <family val="2"/>
      </rPr>
      <t>replace with your species</t>
    </r>
  </si>
  <si>
    <t>This sheet will produce a relative abundance graph that will compare tree species composition</t>
  </si>
  <si>
    <t>in the understory with tree species composition in the canopy IF on the master calculator worksheet you enter counts for</t>
  </si>
  <si>
    <t>canopy trees as your expected data in column D and counts for understory trees as your observed data in column E.</t>
  </si>
  <si>
    <t xml:space="preserve">IMPORTANT NOTE: You may have to right click on the graph, choose Select Data, and </t>
  </si>
  <si>
    <r>
      <t xml:space="preserve">abundance in plant "reference" community - such as trees in canopy -          </t>
    </r>
    <r>
      <rPr>
        <b/>
        <sz val="8"/>
        <rFont val="Arial"/>
        <family val="2"/>
      </rPr>
      <t>replace data below</t>
    </r>
  </si>
  <si>
    <r>
      <t>abundance in second plant community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- such as trees in understory -  </t>
    </r>
    <r>
      <rPr>
        <b/>
        <sz val="8"/>
        <rFont val="Arial"/>
        <family val="2"/>
      </rPr>
      <t xml:space="preserve">        replace data below</t>
    </r>
  </si>
  <si>
    <t>Species</t>
  </si>
  <si>
    <t>Canopy</t>
  </si>
  <si>
    <t>Understory</t>
  </si>
  <si>
    <t>for Canopy and Understory, select Edit and re-drag down the data in the Series values box to make sure the proper number of species are displayed.</t>
  </si>
  <si>
    <r>
      <t xml:space="preserve">There are more tips for using this calculator on the notes&amp;directions sheet (below left).                                                       </t>
    </r>
    <r>
      <rPr>
        <b/>
        <sz val="8"/>
        <color indexed="10"/>
        <rFont val="Arial"/>
        <family val="2"/>
      </rPr>
      <t xml:space="preserve">Only enter data in gray cells - do not change any of the white cells. </t>
    </r>
    <r>
      <rPr>
        <sz val="8"/>
        <rFont val="Arial"/>
        <family val="2"/>
      </rPr>
      <t xml:space="preserve">                                                                                        </t>
    </r>
  </si>
  <si>
    <t>you need to enter df!</t>
  </si>
  <si>
    <t>It's your # categories (such as tree sp) -1</t>
  </si>
  <si>
    <t>In the gray df cell, enter the degrees of freedom.  This number is the total # of categories (such as species) minus 1.</t>
  </si>
  <si>
    <t>SCROLL DOWN TO SEE ALL TIPS!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</si>
</sst>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/>
    <xf numFmtId="2" fontId="3" fillId="0" borderId="0" xfId="0" applyNumberFormat="1" applyFont="1" applyBorder="1"/>
    <xf numFmtId="2" fontId="3" fillId="0" borderId="0" xfId="0" applyNumberFormat="1" applyFont="1"/>
    <xf numFmtId="2" fontId="3" fillId="0" borderId="3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3" fillId="0" borderId="0" xfId="0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2" xfId="0" applyFont="1" applyBorder="1"/>
    <xf numFmtId="2" fontId="5" fillId="0" borderId="1" xfId="0" applyNumberFormat="1" applyFont="1" applyBorder="1"/>
    <xf numFmtId="2" fontId="5" fillId="0" borderId="2" xfId="0" applyNumberFormat="1" applyFont="1" applyBorder="1"/>
    <xf numFmtId="2" fontId="5" fillId="0" borderId="0" xfId="0" applyNumberFormat="1" applyFont="1"/>
    <xf numFmtId="0" fontId="5" fillId="0" borderId="0" xfId="0" applyFont="1"/>
    <xf numFmtId="2" fontId="4" fillId="0" borderId="4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5" xfId="0" applyFont="1" applyFill="1" applyBorder="1"/>
    <xf numFmtId="0" fontId="3" fillId="3" borderId="3" xfId="0" applyFont="1" applyFill="1" applyBorder="1"/>
    <xf numFmtId="0" fontId="3" fillId="2" borderId="6" xfId="0" applyFont="1" applyFill="1" applyBorder="1"/>
    <xf numFmtId="2" fontId="5" fillId="4" borderId="2" xfId="0" applyNumberFormat="1" applyFont="1" applyFill="1" applyBorder="1"/>
    <xf numFmtId="0" fontId="3" fillId="4" borderId="3" xfId="0" applyFont="1" applyFill="1" applyBorder="1"/>
    <xf numFmtId="2" fontId="3" fillId="0" borderId="7" xfId="0" applyNumberFormat="1" applyFont="1" applyBorder="1"/>
    <xf numFmtId="0" fontId="1" fillId="5" borderId="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2" borderId="8" xfId="0" applyFont="1" applyFill="1" applyBorder="1"/>
    <xf numFmtId="164" fontId="3" fillId="7" borderId="9" xfId="0" applyNumberFormat="1" applyFont="1" applyFill="1" applyBorder="1"/>
    <xf numFmtId="0" fontId="8" fillId="0" borderId="0" xfId="0" applyFont="1"/>
    <xf numFmtId="2" fontId="0" fillId="0" borderId="0" xfId="0" applyNumberFormat="1"/>
    <xf numFmtId="2" fontId="5" fillId="0" borderId="0" xfId="0" applyNumberFormat="1" applyFont="1" applyBorder="1"/>
    <xf numFmtId="2" fontId="5" fillId="0" borderId="3" xfId="0" applyNumberFormat="1" applyFont="1" applyBorder="1"/>
    <xf numFmtId="2" fontId="5" fillId="0" borderId="11" xfId="0" applyNumberFormat="1" applyFont="1" applyBorder="1"/>
    <xf numFmtId="0" fontId="3" fillId="6" borderId="12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10" fillId="0" borderId="0" xfId="0" applyFont="1"/>
    <xf numFmtId="0" fontId="4" fillId="0" borderId="0" xfId="0" applyFont="1" applyAlignment="1">
      <alignment horizontal="center" wrapText="1"/>
    </xf>
    <xf numFmtId="0" fontId="5" fillId="6" borderId="10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  <xf numFmtId="0" fontId="5" fillId="6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997375328084"/>
          <c:y val="5.1669676413163924E-2"/>
          <c:w val="0.62602580927384077"/>
          <c:h val="0.67625705775781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'relative abundance graph'!$B$7</c:f>
              <c:strCache>
                <c:ptCount val="1"/>
                <c:pt idx="0">
                  <c:v>Canopy</c:v>
                </c:pt>
              </c:strCache>
            </c:strRef>
          </c:tx>
          <c:invertIfNegative val="0"/>
          <c:cat>
            <c:strRef>
              <c:f>'relative abundance graph'!$A$8:$A$27</c:f>
              <c:strCache>
                <c:ptCount val="20"/>
                <c:pt idx="0">
                  <c:v>red oak</c:v>
                </c:pt>
                <c:pt idx="1">
                  <c:v>white pine</c:v>
                </c:pt>
                <c:pt idx="2">
                  <c:v>red maple</c:v>
                </c:pt>
                <c:pt idx="3">
                  <c:v>sugar maple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strCache>
            </c:strRef>
          </c:cat>
          <c:val>
            <c:numRef>
              <c:f>'relative abundance graph'!$B$8:$B$11</c:f>
              <c:numCache>
                <c:formatCode>0.00</c:formatCode>
                <c:ptCount val="4"/>
                <c:pt idx="0">
                  <c:v>0.5</c:v>
                </c:pt>
                <c:pt idx="1">
                  <c:v>0.32500000000000001</c:v>
                </c:pt>
                <c:pt idx="2">
                  <c:v>0.125</c:v>
                </c:pt>
                <c:pt idx="3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'relative abundance graph'!$C$7</c:f>
              <c:strCache>
                <c:ptCount val="1"/>
                <c:pt idx="0">
                  <c:v>Understory</c:v>
                </c:pt>
              </c:strCache>
            </c:strRef>
          </c:tx>
          <c:invertIfNegative val="0"/>
          <c:cat>
            <c:strRef>
              <c:f>'relative abundance graph'!$A$8:$A$27</c:f>
              <c:strCache>
                <c:ptCount val="20"/>
                <c:pt idx="0">
                  <c:v>red oak</c:v>
                </c:pt>
                <c:pt idx="1">
                  <c:v>white pine</c:v>
                </c:pt>
                <c:pt idx="2">
                  <c:v>red maple</c:v>
                </c:pt>
                <c:pt idx="3">
                  <c:v>sugar maple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strCache>
            </c:strRef>
          </c:cat>
          <c:val>
            <c:numRef>
              <c:f>'relative abundance graph'!$C$8:$C$11</c:f>
              <c:numCache>
                <c:formatCode>0.00</c:formatCode>
                <c:ptCount val="4"/>
                <c:pt idx="0">
                  <c:v>0.31818181818181818</c:v>
                </c:pt>
                <c:pt idx="1">
                  <c:v>0.45454545454545453</c:v>
                </c:pt>
                <c:pt idx="2">
                  <c:v>0.18181818181818182</c:v>
                </c:pt>
                <c:pt idx="3">
                  <c:v>4.5454545454545456E-2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77408"/>
        <c:axId val="116579328"/>
      </c:barChart>
      <c:catAx>
        <c:axId val="11657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species</a:t>
                </a:r>
              </a:p>
            </c:rich>
          </c:tx>
          <c:overlay val="0"/>
        </c:title>
        <c:majorTickMark val="out"/>
        <c:minorTickMark val="none"/>
        <c:tickLblPos val="nextTo"/>
        <c:crossAx val="116579328"/>
        <c:crosses val="autoZero"/>
        <c:auto val="1"/>
        <c:lblAlgn val="ctr"/>
        <c:lblOffset val="100"/>
        <c:noMultiLvlLbl val="0"/>
      </c:catAx>
      <c:valAx>
        <c:axId val="11657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relative abundance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900541314633817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16577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856999125109363"/>
          <c:y val="0.25295905474416175"/>
          <c:w val="0.17476334208223973"/>
          <c:h val="0.16831103384792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8</xdr:row>
      <xdr:rowOff>19050</xdr:rowOff>
    </xdr:from>
    <xdr:to>
      <xdr:col>13</xdr:col>
      <xdr:colOff>266700</xdr:colOff>
      <xdr:row>24</xdr:row>
      <xdr:rowOff>157162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/>
  </sheetViews>
  <sheetFormatPr defaultRowHeight="12.75" x14ac:dyDescent="0.2"/>
  <sheetData>
    <row r="1" spans="1:9" x14ac:dyDescent="0.2">
      <c r="A1" t="s">
        <v>26</v>
      </c>
      <c r="I1" s="46" t="s">
        <v>54</v>
      </c>
    </row>
    <row r="2" spans="1:9" x14ac:dyDescent="0.2">
      <c r="A2" t="s">
        <v>27</v>
      </c>
    </row>
    <row r="4" spans="1:9" x14ac:dyDescent="0.2">
      <c r="A4" t="s">
        <v>28</v>
      </c>
    </row>
    <row r="6" spans="1:9" x14ac:dyDescent="0.2">
      <c r="A6" s="35" t="s">
        <v>53</v>
      </c>
    </row>
    <row r="8" spans="1:9" x14ac:dyDescent="0.2">
      <c r="A8" t="s">
        <v>13</v>
      </c>
    </row>
    <row r="10" spans="1:9" x14ac:dyDescent="0.2">
      <c r="A10" t="s">
        <v>14</v>
      </c>
    </row>
    <row r="11" spans="1:9" x14ac:dyDescent="0.2">
      <c r="A11" t="s">
        <v>15</v>
      </c>
    </row>
    <row r="12" spans="1:9" x14ac:dyDescent="0.2">
      <c r="A12" t="s">
        <v>16</v>
      </c>
    </row>
    <row r="13" spans="1:9" x14ac:dyDescent="0.2">
      <c r="A13" t="s">
        <v>17</v>
      </c>
    </row>
    <row r="14" spans="1:9" x14ac:dyDescent="0.2">
      <c r="A14" t="s">
        <v>18</v>
      </c>
    </row>
    <row r="15" spans="1:9" x14ac:dyDescent="0.2">
      <c r="A15" t="s">
        <v>29</v>
      </c>
    </row>
    <row r="16" spans="1:9" x14ac:dyDescent="0.2">
      <c r="A16" t="s">
        <v>30</v>
      </c>
    </row>
    <row r="18" spans="1:1" x14ac:dyDescent="0.2">
      <c r="A18" t="s">
        <v>19</v>
      </c>
    </row>
    <row r="19" spans="1:1" x14ac:dyDescent="0.2">
      <c r="A19" t="s">
        <v>20</v>
      </c>
    </row>
    <row r="21" spans="1:1" x14ac:dyDescent="0.2">
      <c r="A21" s="46" t="s">
        <v>23</v>
      </c>
    </row>
    <row r="22" spans="1:1" x14ac:dyDescent="0.2">
      <c r="A22" s="46" t="s">
        <v>24</v>
      </c>
    </row>
    <row r="23" spans="1:1" x14ac:dyDescent="0.2">
      <c r="A23" s="46" t="s">
        <v>25</v>
      </c>
    </row>
    <row r="25" spans="1:1" x14ac:dyDescent="0.2">
      <c r="A25" t="s">
        <v>21</v>
      </c>
    </row>
    <row r="26" spans="1:1" x14ac:dyDescent="0.2">
      <c r="A26" t="s">
        <v>22</v>
      </c>
    </row>
  </sheetData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20" workbookViewId="0"/>
  </sheetViews>
  <sheetFormatPr defaultRowHeight="12" x14ac:dyDescent="0.2"/>
  <cols>
    <col min="1" max="1" width="15.140625" style="3" customWidth="1"/>
    <col min="2" max="3" width="8.7109375" style="3" customWidth="1"/>
    <col min="4" max="4" width="16.28515625" style="3" customWidth="1"/>
    <col min="5" max="5" width="16.28515625" style="4" customWidth="1"/>
    <col min="6" max="6" width="11.7109375" style="11" bestFit="1" customWidth="1"/>
    <col min="7" max="7" width="11.42578125" style="4" bestFit="1" customWidth="1"/>
    <col min="8" max="8" width="12" style="3" bestFit="1" customWidth="1"/>
    <col min="9" max="9" width="11.7109375" style="4" bestFit="1" customWidth="1"/>
    <col min="10" max="10" width="9.7109375" style="11" bestFit="1" customWidth="1"/>
    <col min="11" max="11" width="8.140625" style="11" bestFit="1" customWidth="1"/>
    <col min="12" max="12" width="11.7109375" style="4" bestFit="1" customWidth="1"/>
    <col min="13" max="16384" width="9.140625" style="3"/>
  </cols>
  <sheetData>
    <row r="1" spans="1:13" s="18" customFormat="1" ht="60.75" customHeight="1" x14ac:dyDescent="0.2">
      <c r="A1" s="31" t="s">
        <v>39</v>
      </c>
      <c r="B1" s="47" t="s">
        <v>36</v>
      </c>
      <c r="C1" s="47"/>
      <c r="D1" s="31" t="s">
        <v>44</v>
      </c>
      <c r="E1" s="32" t="s">
        <v>45</v>
      </c>
      <c r="F1" s="48" t="s">
        <v>50</v>
      </c>
      <c r="G1" s="49"/>
      <c r="H1" s="49"/>
      <c r="I1" s="49"/>
      <c r="J1" s="49"/>
      <c r="K1" s="49"/>
      <c r="L1" s="50"/>
    </row>
    <row r="2" spans="1:13" s="1" customFormat="1" ht="11.25" customHeight="1" x14ac:dyDescent="0.2">
      <c r="A2" s="1" t="s">
        <v>5</v>
      </c>
      <c r="B2" s="1" t="s">
        <v>37</v>
      </c>
      <c r="C2" s="1" t="s">
        <v>38</v>
      </c>
      <c r="D2" s="20" t="s">
        <v>35</v>
      </c>
      <c r="E2" s="21" t="s">
        <v>1</v>
      </c>
      <c r="F2" s="1" t="s">
        <v>4</v>
      </c>
      <c r="G2" s="2" t="s">
        <v>2</v>
      </c>
      <c r="H2" s="1" t="s">
        <v>9</v>
      </c>
      <c r="I2" s="2" t="s">
        <v>10</v>
      </c>
      <c r="J2" s="1" t="s">
        <v>0</v>
      </c>
      <c r="K2" s="1" t="s">
        <v>6</v>
      </c>
      <c r="L2" s="2" t="s">
        <v>7</v>
      </c>
    </row>
    <row r="3" spans="1:13" s="20" customFormat="1" ht="11.25" customHeight="1" x14ac:dyDescent="0.2">
      <c r="A3" s="28"/>
      <c r="B3" s="28"/>
      <c r="C3" s="28"/>
      <c r="D3" s="29"/>
      <c r="E3" s="29"/>
      <c r="F3" s="29"/>
      <c r="G3" s="30"/>
      <c r="H3" s="29"/>
      <c r="I3" s="30"/>
      <c r="J3" s="29"/>
      <c r="K3" s="29"/>
      <c r="L3" s="30"/>
    </row>
    <row r="4" spans="1:13" ht="11.25" customHeight="1" x14ac:dyDescent="0.2">
      <c r="A4" s="33" t="s">
        <v>31</v>
      </c>
      <c r="B4" s="34">
        <f>G4*100</f>
        <v>50</v>
      </c>
      <c r="C4" s="34">
        <f>F4*100</f>
        <v>31.818181818181817</v>
      </c>
      <c r="D4" s="24">
        <v>20</v>
      </c>
      <c r="E4" s="22">
        <v>7</v>
      </c>
      <c r="F4" s="5">
        <f>E4/E$24</f>
        <v>0.31818181818181818</v>
      </c>
      <c r="G4" s="7">
        <f>D4/D$24</f>
        <v>0.5</v>
      </c>
      <c r="H4" s="6">
        <f>E4</f>
        <v>7</v>
      </c>
      <c r="I4" s="7">
        <f>G4*$E$24</f>
        <v>11</v>
      </c>
      <c r="J4" s="5">
        <f t="shared" ref="J4:J23" si="0">H4-I4</f>
        <v>-4</v>
      </c>
      <c r="K4" s="5">
        <f t="shared" ref="K4:K23" si="1">J4*J4</f>
        <v>16</v>
      </c>
      <c r="L4" s="7">
        <f>IF(I4=0,0,K4/I4)</f>
        <v>1.4545454545454546</v>
      </c>
      <c r="M4" s="6"/>
    </row>
    <row r="5" spans="1:13" ht="11.25" customHeight="1" x14ac:dyDescent="0.2">
      <c r="A5" s="33" t="s">
        <v>32</v>
      </c>
      <c r="B5" s="34">
        <f t="shared" ref="B5:B23" si="2">G5*100</f>
        <v>32.5</v>
      </c>
      <c r="C5" s="34">
        <f t="shared" ref="C5:C23" si="3">F5*100</f>
        <v>45.454545454545453</v>
      </c>
      <c r="D5" s="24">
        <v>13</v>
      </c>
      <c r="E5" s="22">
        <v>10</v>
      </c>
      <c r="F5" s="5">
        <f t="shared" ref="F5:F23" si="4">E5/E$24</f>
        <v>0.45454545454545453</v>
      </c>
      <c r="G5" s="7">
        <f t="shared" ref="G5:G23" si="5">D5/D$24</f>
        <v>0.32500000000000001</v>
      </c>
      <c r="H5" s="6">
        <f t="shared" ref="H5:H23" si="6">E5</f>
        <v>10</v>
      </c>
      <c r="I5" s="7">
        <f t="shared" ref="I5:I23" si="7">G5*$E$24</f>
        <v>7.15</v>
      </c>
      <c r="J5" s="5">
        <f t="shared" si="0"/>
        <v>2.8499999999999996</v>
      </c>
      <c r="K5" s="5">
        <f t="shared" si="1"/>
        <v>8.1224999999999987</v>
      </c>
      <c r="L5" s="7">
        <f>IF(I5=0,0,K5/I5)</f>
        <v>1.1360139860139857</v>
      </c>
      <c r="M5" s="6"/>
    </row>
    <row r="6" spans="1:13" ht="11.25" customHeight="1" x14ac:dyDescent="0.2">
      <c r="A6" s="33" t="s">
        <v>33</v>
      </c>
      <c r="B6" s="34">
        <f t="shared" si="2"/>
        <v>12.5</v>
      </c>
      <c r="C6" s="34">
        <f t="shared" si="3"/>
        <v>18.181818181818183</v>
      </c>
      <c r="D6" s="24">
        <v>5</v>
      </c>
      <c r="E6" s="22">
        <v>4</v>
      </c>
      <c r="F6" s="5">
        <f t="shared" si="4"/>
        <v>0.18181818181818182</v>
      </c>
      <c r="G6" s="7">
        <f t="shared" si="5"/>
        <v>0.125</v>
      </c>
      <c r="H6" s="6">
        <f t="shared" si="6"/>
        <v>4</v>
      </c>
      <c r="I6" s="7">
        <f t="shared" si="7"/>
        <v>2.75</v>
      </c>
      <c r="J6" s="5">
        <f t="shared" si="0"/>
        <v>1.25</v>
      </c>
      <c r="K6" s="5">
        <f t="shared" si="1"/>
        <v>1.5625</v>
      </c>
      <c r="L6" s="7">
        <f>IF(I6=0,0,K6/I6)</f>
        <v>0.56818181818181823</v>
      </c>
      <c r="M6" s="6"/>
    </row>
    <row r="7" spans="1:13" ht="11.25" customHeight="1" x14ac:dyDescent="0.2">
      <c r="A7" s="33" t="s">
        <v>34</v>
      </c>
      <c r="B7" s="34">
        <f t="shared" si="2"/>
        <v>5</v>
      </c>
      <c r="C7" s="34">
        <f t="shared" si="3"/>
        <v>4.5454545454545459</v>
      </c>
      <c r="D7" s="24">
        <v>2</v>
      </c>
      <c r="E7" s="22">
        <v>1</v>
      </c>
      <c r="F7" s="5">
        <f t="shared" si="4"/>
        <v>4.5454545454545456E-2</v>
      </c>
      <c r="G7" s="7">
        <f t="shared" si="5"/>
        <v>0.05</v>
      </c>
      <c r="H7" s="6">
        <f t="shared" si="6"/>
        <v>1</v>
      </c>
      <c r="I7" s="7">
        <f t="shared" si="7"/>
        <v>1.1000000000000001</v>
      </c>
      <c r="J7" s="5">
        <f t="shared" si="0"/>
        <v>-0.10000000000000009</v>
      </c>
      <c r="K7" s="5">
        <f t="shared" si="1"/>
        <v>1.0000000000000018E-2</v>
      </c>
      <c r="L7" s="7">
        <f>IF(I7=0,0,K7/I7)</f>
        <v>9.0909090909091061E-3</v>
      </c>
      <c r="M7" s="6"/>
    </row>
    <row r="8" spans="1:13" ht="11.25" customHeight="1" x14ac:dyDescent="0.2">
      <c r="A8" s="33"/>
      <c r="B8" s="34">
        <f t="shared" si="2"/>
        <v>0</v>
      </c>
      <c r="C8" s="34">
        <f t="shared" si="3"/>
        <v>0</v>
      </c>
      <c r="D8" s="24"/>
      <c r="E8" s="22"/>
      <c r="F8" s="5">
        <f t="shared" si="4"/>
        <v>0</v>
      </c>
      <c r="G8" s="7">
        <f t="shared" si="5"/>
        <v>0</v>
      </c>
      <c r="H8" s="6">
        <f t="shared" si="6"/>
        <v>0</v>
      </c>
      <c r="I8" s="7">
        <f t="shared" si="7"/>
        <v>0</v>
      </c>
      <c r="J8" s="5">
        <f t="shared" si="0"/>
        <v>0</v>
      </c>
      <c r="K8" s="5">
        <f t="shared" si="1"/>
        <v>0</v>
      </c>
      <c r="L8" s="7">
        <f>IF(I8=0,0,K8/I8)</f>
        <v>0</v>
      </c>
      <c r="M8" s="6"/>
    </row>
    <row r="9" spans="1:13" ht="11.25" customHeight="1" x14ac:dyDescent="0.2">
      <c r="A9" s="33"/>
      <c r="B9" s="34">
        <f t="shared" si="2"/>
        <v>0</v>
      </c>
      <c r="C9" s="34">
        <f t="shared" si="3"/>
        <v>0</v>
      </c>
      <c r="D9" s="24"/>
      <c r="E9" s="22"/>
      <c r="F9" s="5">
        <f t="shared" si="4"/>
        <v>0</v>
      </c>
      <c r="G9" s="7">
        <f t="shared" si="5"/>
        <v>0</v>
      </c>
      <c r="H9" s="6">
        <f t="shared" si="6"/>
        <v>0</v>
      </c>
      <c r="I9" s="7">
        <f t="shared" si="7"/>
        <v>0</v>
      </c>
      <c r="J9" s="5">
        <f t="shared" ref="J9:J18" si="8">H9-I9</f>
        <v>0</v>
      </c>
      <c r="K9" s="5">
        <f t="shared" si="1"/>
        <v>0</v>
      </c>
      <c r="L9" s="7">
        <f t="shared" ref="L9:L23" si="9">IF(I9=0,0,K9/I9)</f>
        <v>0</v>
      </c>
      <c r="M9" s="6"/>
    </row>
    <row r="10" spans="1:13" ht="11.25" customHeight="1" x14ac:dyDescent="0.2">
      <c r="A10" s="33"/>
      <c r="B10" s="34">
        <f t="shared" si="2"/>
        <v>0</v>
      </c>
      <c r="C10" s="34">
        <f t="shared" si="3"/>
        <v>0</v>
      </c>
      <c r="D10" s="24"/>
      <c r="E10" s="22"/>
      <c r="F10" s="5">
        <f t="shared" si="4"/>
        <v>0</v>
      </c>
      <c r="G10" s="7">
        <f t="shared" si="5"/>
        <v>0</v>
      </c>
      <c r="H10" s="6">
        <f t="shared" si="6"/>
        <v>0</v>
      </c>
      <c r="I10" s="7">
        <f t="shared" si="7"/>
        <v>0</v>
      </c>
      <c r="J10" s="5">
        <f t="shared" si="8"/>
        <v>0</v>
      </c>
      <c r="K10" s="5">
        <f t="shared" si="1"/>
        <v>0</v>
      </c>
      <c r="L10" s="7">
        <f t="shared" si="9"/>
        <v>0</v>
      </c>
      <c r="M10" s="6"/>
    </row>
    <row r="11" spans="1:13" ht="11.25" customHeight="1" x14ac:dyDescent="0.2">
      <c r="A11" s="33"/>
      <c r="B11" s="34">
        <f t="shared" si="2"/>
        <v>0</v>
      </c>
      <c r="C11" s="34">
        <f t="shared" si="3"/>
        <v>0</v>
      </c>
      <c r="D11" s="24"/>
      <c r="E11" s="22"/>
      <c r="F11" s="5">
        <f t="shared" si="4"/>
        <v>0</v>
      </c>
      <c r="G11" s="7">
        <f t="shared" si="5"/>
        <v>0</v>
      </c>
      <c r="H11" s="6">
        <f t="shared" si="6"/>
        <v>0</v>
      </c>
      <c r="I11" s="7">
        <f t="shared" si="7"/>
        <v>0</v>
      </c>
      <c r="J11" s="5">
        <f t="shared" si="8"/>
        <v>0</v>
      </c>
      <c r="K11" s="5">
        <f t="shared" si="1"/>
        <v>0</v>
      </c>
      <c r="L11" s="7">
        <f t="shared" si="9"/>
        <v>0</v>
      </c>
      <c r="M11" s="6"/>
    </row>
    <row r="12" spans="1:13" ht="11.25" customHeight="1" x14ac:dyDescent="0.2">
      <c r="A12" s="33"/>
      <c r="B12" s="34">
        <f t="shared" si="2"/>
        <v>0</v>
      </c>
      <c r="C12" s="34">
        <f t="shared" si="3"/>
        <v>0</v>
      </c>
      <c r="D12" s="24"/>
      <c r="E12" s="22"/>
      <c r="F12" s="5">
        <f t="shared" si="4"/>
        <v>0</v>
      </c>
      <c r="G12" s="7">
        <f t="shared" si="5"/>
        <v>0</v>
      </c>
      <c r="H12" s="6">
        <f t="shared" si="6"/>
        <v>0</v>
      </c>
      <c r="I12" s="7">
        <f t="shared" si="7"/>
        <v>0</v>
      </c>
      <c r="J12" s="5">
        <f t="shared" si="8"/>
        <v>0</v>
      </c>
      <c r="K12" s="5">
        <f t="shared" si="1"/>
        <v>0</v>
      </c>
      <c r="L12" s="7">
        <f t="shared" si="9"/>
        <v>0</v>
      </c>
      <c r="M12" s="6"/>
    </row>
    <row r="13" spans="1:13" ht="11.25" customHeight="1" x14ac:dyDescent="0.2">
      <c r="A13" s="33"/>
      <c r="B13" s="34">
        <f t="shared" si="2"/>
        <v>0</v>
      </c>
      <c r="C13" s="34">
        <f t="shared" si="3"/>
        <v>0</v>
      </c>
      <c r="D13" s="24"/>
      <c r="E13" s="22"/>
      <c r="F13" s="5">
        <f t="shared" si="4"/>
        <v>0</v>
      </c>
      <c r="G13" s="7">
        <f t="shared" si="5"/>
        <v>0</v>
      </c>
      <c r="H13" s="6">
        <f t="shared" si="6"/>
        <v>0</v>
      </c>
      <c r="I13" s="7">
        <f t="shared" si="7"/>
        <v>0</v>
      </c>
      <c r="J13" s="5">
        <f t="shared" si="8"/>
        <v>0</v>
      </c>
      <c r="K13" s="5">
        <f t="shared" si="1"/>
        <v>0</v>
      </c>
      <c r="L13" s="7">
        <f t="shared" si="9"/>
        <v>0</v>
      </c>
      <c r="M13" s="6"/>
    </row>
    <row r="14" spans="1:13" ht="11.25" customHeight="1" x14ac:dyDescent="0.2">
      <c r="A14" s="33"/>
      <c r="B14" s="34">
        <f t="shared" si="2"/>
        <v>0</v>
      </c>
      <c r="C14" s="34">
        <f t="shared" si="3"/>
        <v>0</v>
      </c>
      <c r="D14" s="24"/>
      <c r="E14" s="22"/>
      <c r="F14" s="5">
        <f t="shared" si="4"/>
        <v>0</v>
      </c>
      <c r="G14" s="7">
        <f t="shared" si="5"/>
        <v>0</v>
      </c>
      <c r="H14" s="6">
        <f t="shared" si="6"/>
        <v>0</v>
      </c>
      <c r="I14" s="7">
        <f t="shared" si="7"/>
        <v>0</v>
      </c>
      <c r="J14" s="5">
        <f t="shared" si="8"/>
        <v>0</v>
      </c>
      <c r="K14" s="5">
        <f t="shared" si="1"/>
        <v>0</v>
      </c>
      <c r="L14" s="7">
        <f t="shared" si="9"/>
        <v>0</v>
      </c>
      <c r="M14" s="6"/>
    </row>
    <row r="15" spans="1:13" ht="11.25" customHeight="1" x14ac:dyDescent="0.2">
      <c r="A15" s="33"/>
      <c r="B15" s="34">
        <f t="shared" si="2"/>
        <v>0</v>
      </c>
      <c r="C15" s="34">
        <f t="shared" si="3"/>
        <v>0</v>
      </c>
      <c r="D15" s="24"/>
      <c r="E15" s="22"/>
      <c r="F15" s="5">
        <f t="shared" si="4"/>
        <v>0</v>
      </c>
      <c r="G15" s="7">
        <f t="shared" si="5"/>
        <v>0</v>
      </c>
      <c r="H15" s="6">
        <f t="shared" si="6"/>
        <v>0</v>
      </c>
      <c r="I15" s="7">
        <f t="shared" si="7"/>
        <v>0</v>
      </c>
      <c r="J15" s="5">
        <f t="shared" si="8"/>
        <v>0</v>
      </c>
      <c r="K15" s="5">
        <f t="shared" si="1"/>
        <v>0</v>
      </c>
      <c r="L15" s="7">
        <f t="shared" si="9"/>
        <v>0</v>
      </c>
      <c r="M15" s="6"/>
    </row>
    <row r="16" spans="1:13" ht="11.25" customHeight="1" x14ac:dyDescent="0.2">
      <c r="A16" s="33"/>
      <c r="B16" s="34">
        <f t="shared" si="2"/>
        <v>0</v>
      </c>
      <c r="C16" s="34">
        <f t="shared" si="3"/>
        <v>0</v>
      </c>
      <c r="D16" s="24"/>
      <c r="E16" s="22"/>
      <c r="F16" s="5">
        <f t="shared" si="4"/>
        <v>0</v>
      </c>
      <c r="G16" s="7">
        <f t="shared" si="5"/>
        <v>0</v>
      </c>
      <c r="H16" s="6">
        <f t="shared" si="6"/>
        <v>0</v>
      </c>
      <c r="I16" s="7">
        <f t="shared" si="7"/>
        <v>0</v>
      </c>
      <c r="J16" s="5">
        <f t="shared" si="8"/>
        <v>0</v>
      </c>
      <c r="K16" s="5">
        <f t="shared" si="1"/>
        <v>0</v>
      </c>
      <c r="L16" s="7">
        <f t="shared" si="9"/>
        <v>0</v>
      </c>
      <c r="M16" s="6"/>
    </row>
    <row r="17" spans="1:13" ht="11.25" customHeight="1" x14ac:dyDescent="0.2">
      <c r="A17" s="33"/>
      <c r="B17" s="34">
        <f t="shared" si="2"/>
        <v>0</v>
      </c>
      <c r="C17" s="34">
        <f t="shared" si="3"/>
        <v>0</v>
      </c>
      <c r="D17" s="24"/>
      <c r="E17" s="22"/>
      <c r="F17" s="5">
        <f t="shared" si="4"/>
        <v>0</v>
      </c>
      <c r="G17" s="7">
        <f t="shared" si="5"/>
        <v>0</v>
      </c>
      <c r="H17" s="6">
        <f t="shared" si="6"/>
        <v>0</v>
      </c>
      <c r="I17" s="7">
        <f t="shared" si="7"/>
        <v>0</v>
      </c>
      <c r="J17" s="5">
        <f t="shared" si="8"/>
        <v>0</v>
      </c>
      <c r="K17" s="5">
        <f t="shared" si="1"/>
        <v>0</v>
      </c>
      <c r="L17" s="7">
        <f t="shared" si="9"/>
        <v>0</v>
      </c>
      <c r="M17" s="6"/>
    </row>
    <row r="18" spans="1:13" ht="11.25" customHeight="1" x14ac:dyDescent="0.2">
      <c r="A18" s="33"/>
      <c r="B18" s="34">
        <f t="shared" si="2"/>
        <v>0</v>
      </c>
      <c r="C18" s="34">
        <f t="shared" si="3"/>
        <v>0</v>
      </c>
      <c r="D18" s="24"/>
      <c r="E18" s="22"/>
      <c r="F18" s="5">
        <f t="shared" si="4"/>
        <v>0</v>
      </c>
      <c r="G18" s="7">
        <f t="shared" si="5"/>
        <v>0</v>
      </c>
      <c r="H18" s="6">
        <f t="shared" si="6"/>
        <v>0</v>
      </c>
      <c r="I18" s="7">
        <f t="shared" si="7"/>
        <v>0</v>
      </c>
      <c r="J18" s="5">
        <f t="shared" si="8"/>
        <v>0</v>
      </c>
      <c r="K18" s="5">
        <f t="shared" si="1"/>
        <v>0</v>
      </c>
      <c r="L18" s="7">
        <f t="shared" si="9"/>
        <v>0</v>
      </c>
      <c r="M18" s="6"/>
    </row>
    <row r="19" spans="1:13" ht="11.25" customHeight="1" x14ac:dyDescent="0.2">
      <c r="A19" s="33"/>
      <c r="B19" s="34">
        <f t="shared" si="2"/>
        <v>0</v>
      </c>
      <c r="C19" s="34">
        <f t="shared" si="3"/>
        <v>0</v>
      </c>
      <c r="D19" s="24"/>
      <c r="E19" s="22"/>
      <c r="F19" s="5">
        <f t="shared" si="4"/>
        <v>0</v>
      </c>
      <c r="G19" s="7">
        <f t="shared" si="5"/>
        <v>0</v>
      </c>
      <c r="H19" s="6">
        <f t="shared" si="6"/>
        <v>0</v>
      </c>
      <c r="I19" s="7">
        <f t="shared" si="7"/>
        <v>0</v>
      </c>
      <c r="J19" s="5">
        <f t="shared" si="0"/>
        <v>0</v>
      </c>
      <c r="K19" s="5">
        <f t="shared" si="1"/>
        <v>0</v>
      </c>
      <c r="L19" s="7">
        <f t="shared" si="9"/>
        <v>0</v>
      </c>
      <c r="M19" s="6"/>
    </row>
    <row r="20" spans="1:13" ht="11.25" customHeight="1" x14ac:dyDescent="0.2">
      <c r="A20" s="33"/>
      <c r="B20" s="34">
        <f t="shared" si="2"/>
        <v>0</v>
      </c>
      <c r="C20" s="34">
        <f t="shared" si="3"/>
        <v>0</v>
      </c>
      <c r="D20" s="24"/>
      <c r="E20" s="22"/>
      <c r="F20" s="5">
        <f t="shared" si="4"/>
        <v>0</v>
      </c>
      <c r="G20" s="7">
        <f t="shared" si="5"/>
        <v>0</v>
      </c>
      <c r="H20" s="6">
        <f t="shared" si="6"/>
        <v>0</v>
      </c>
      <c r="I20" s="7">
        <f t="shared" si="7"/>
        <v>0</v>
      </c>
      <c r="J20" s="5">
        <f t="shared" si="0"/>
        <v>0</v>
      </c>
      <c r="K20" s="5">
        <f t="shared" si="1"/>
        <v>0</v>
      </c>
      <c r="L20" s="7">
        <f t="shared" si="9"/>
        <v>0</v>
      </c>
      <c r="M20" s="6"/>
    </row>
    <row r="21" spans="1:13" ht="11.25" customHeight="1" x14ac:dyDescent="0.2">
      <c r="A21" s="33"/>
      <c r="B21" s="34">
        <f t="shared" si="2"/>
        <v>0</v>
      </c>
      <c r="C21" s="34">
        <f t="shared" si="3"/>
        <v>0</v>
      </c>
      <c r="D21" s="24"/>
      <c r="E21" s="22"/>
      <c r="F21" s="5">
        <f t="shared" si="4"/>
        <v>0</v>
      </c>
      <c r="G21" s="7">
        <f t="shared" si="5"/>
        <v>0</v>
      </c>
      <c r="H21" s="6">
        <f t="shared" si="6"/>
        <v>0</v>
      </c>
      <c r="I21" s="7">
        <f t="shared" si="7"/>
        <v>0</v>
      </c>
      <c r="J21" s="5">
        <f t="shared" si="0"/>
        <v>0</v>
      </c>
      <c r="K21" s="5">
        <f t="shared" si="1"/>
        <v>0</v>
      </c>
      <c r="L21" s="7">
        <f t="shared" si="9"/>
        <v>0</v>
      </c>
      <c r="M21" s="6"/>
    </row>
    <row r="22" spans="1:13" ht="11.25" customHeight="1" x14ac:dyDescent="0.2">
      <c r="A22" s="33"/>
      <c r="B22" s="34">
        <f t="shared" si="2"/>
        <v>0</v>
      </c>
      <c r="C22" s="34">
        <f t="shared" si="3"/>
        <v>0</v>
      </c>
      <c r="D22" s="24"/>
      <c r="E22" s="22"/>
      <c r="F22" s="5">
        <f t="shared" si="4"/>
        <v>0</v>
      </c>
      <c r="G22" s="7">
        <f t="shared" si="5"/>
        <v>0</v>
      </c>
      <c r="H22" s="6">
        <f t="shared" si="6"/>
        <v>0</v>
      </c>
      <c r="I22" s="7">
        <f t="shared" si="7"/>
        <v>0</v>
      </c>
      <c r="J22" s="5">
        <f t="shared" si="0"/>
        <v>0</v>
      </c>
      <c r="K22" s="5">
        <f t="shared" si="1"/>
        <v>0</v>
      </c>
      <c r="L22" s="7">
        <f t="shared" si="9"/>
        <v>0</v>
      </c>
      <c r="M22" s="6"/>
    </row>
    <row r="23" spans="1:13" s="8" customFormat="1" ht="11.25" customHeight="1" x14ac:dyDescent="0.2">
      <c r="A23" s="33"/>
      <c r="B23" s="34">
        <f t="shared" si="2"/>
        <v>0</v>
      </c>
      <c r="C23" s="34">
        <f t="shared" si="3"/>
        <v>0</v>
      </c>
      <c r="D23" s="24"/>
      <c r="E23" s="22"/>
      <c r="F23" s="27">
        <f t="shared" si="4"/>
        <v>0</v>
      </c>
      <c r="G23" s="10">
        <f t="shared" si="5"/>
        <v>0</v>
      </c>
      <c r="H23" s="9">
        <f t="shared" si="6"/>
        <v>0</v>
      </c>
      <c r="I23" s="10">
        <f t="shared" si="7"/>
        <v>0</v>
      </c>
      <c r="J23" s="9">
        <f t="shared" si="0"/>
        <v>0</v>
      </c>
      <c r="K23" s="9">
        <f t="shared" si="1"/>
        <v>0</v>
      </c>
      <c r="L23" s="10">
        <f t="shared" si="9"/>
        <v>0</v>
      </c>
      <c r="M23" s="9"/>
    </row>
    <row r="24" spans="1:13" s="18" customFormat="1" ht="11.25" customHeight="1" x14ac:dyDescent="0.2">
      <c r="A24" s="12" t="s">
        <v>3</v>
      </c>
      <c r="B24" s="13">
        <f t="shared" ref="B24:I24" si="10">SUM(B4:B23)</f>
        <v>100</v>
      </c>
      <c r="C24" s="13">
        <f t="shared" si="10"/>
        <v>100</v>
      </c>
      <c r="D24" s="13">
        <f t="shared" si="10"/>
        <v>40</v>
      </c>
      <c r="E24" s="14">
        <f t="shared" si="10"/>
        <v>22</v>
      </c>
      <c r="F24" s="15">
        <f t="shared" si="10"/>
        <v>1</v>
      </c>
      <c r="G24" s="16">
        <f t="shared" si="10"/>
        <v>1</v>
      </c>
      <c r="H24" s="37">
        <f t="shared" si="10"/>
        <v>22</v>
      </c>
      <c r="I24" s="38">
        <f t="shared" si="10"/>
        <v>22</v>
      </c>
      <c r="J24" s="39"/>
      <c r="K24" s="19" t="s">
        <v>8</v>
      </c>
      <c r="L24" s="25">
        <f>SUM(L4:L23)</f>
        <v>3.1678321678321679</v>
      </c>
      <c r="M24" s="17"/>
    </row>
    <row r="25" spans="1:13" ht="11.25" customHeight="1" x14ac:dyDescent="0.2">
      <c r="G25" s="11"/>
      <c r="H25" s="40" t="s">
        <v>51</v>
      </c>
      <c r="I25" s="41"/>
      <c r="J25" s="42"/>
      <c r="K25" s="11" t="s">
        <v>11</v>
      </c>
      <c r="L25" s="23">
        <v>3</v>
      </c>
    </row>
    <row r="26" spans="1:13" ht="11.25" customHeight="1" x14ac:dyDescent="0.2">
      <c r="G26" s="11"/>
      <c r="H26" s="43" t="s">
        <v>52</v>
      </c>
      <c r="I26" s="44"/>
      <c r="J26" s="45"/>
      <c r="K26" s="11" t="s">
        <v>12</v>
      </c>
      <c r="L26" s="26">
        <f>CHIDIST(L24,L25)</f>
        <v>0.36646555797393104</v>
      </c>
    </row>
  </sheetData>
  <mergeCells count="2">
    <mergeCell ref="B1:C1"/>
    <mergeCell ref="F1:L1"/>
  </mergeCells>
  <phoneticPr fontId="0" type="noConversion"/>
  <printOptions gridLines="1"/>
  <pageMargins left="0.75" right="0.75" top="1" bottom="1" header="0.5" footer="0.5"/>
  <pageSetup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/>
  </sheetViews>
  <sheetFormatPr defaultRowHeight="12.75" x14ac:dyDescent="0.2"/>
  <sheetData>
    <row r="1" spans="1:14" x14ac:dyDescent="0.2">
      <c r="A1" s="35" t="s">
        <v>40</v>
      </c>
    </row>
    <row r="2" spans="1:14" x14ac:dyDescent="0.2">
      <c r="A2" s="35" t="s">
        <v>41</v>
      </c>
    </row>
    <row r="3" spans="1:14" x14ac:dyDescent="0.2">
      <c r="A3" s="35" t="s">
        <v>42</v>
      </c>
    </row>
    <row r="4" spans="1:14" x14ac:dyDescent="0.2">
      <c r="A4" s="35" t="s">
        <v>43</v>
      </c>
      <c r="N4" s="35"/>
    </row>
    <row r="5" spans="1:14" x14ac:dyDescent="0.2">
      <c r="A5" s="35" t="s">
        <v>49</v>
      </c>
      <c r="N5" s="35"/>
    </row>
    <row r="6" spans="1:14" x14ac:dyDescent="0.2">
      <c r="N6" s="35"/>
    </row>
    <row r="7" spans="1:14" x14ac:dyDescent="0.2">
      <c r="A7" s="35" t="s">
        <v>46</v>
      </c>
      <c r="B7" s="35" t="s">
        <v>47</v>
      </c>
      <c r="C7" s="35" t="s">
        <v>48</v>
      </c>
      <c r="N7" s="35"/>
    </row>
    <row r="8" spans="1:14" x14ac:dyDescent="0.2">
      <c r="A8" t="str">
        <f>'master calculator'!A4</f>
        <v>red oak</v>
      </c>
      <c r="B8" s="36">
        <f>'master calculator'!G4</f>
        <v>0.5</v>
      </c>
      <c r="C8" s="36">
        <f>'master calculator'!F4</f>
        <v>0.31818181818181818</v>
      </c>
      <c r="N8" s="35"/>
    </row>
    <row r="9" spans="1:14" x14ac:dyDescent="0.2">
      <c r="A9" t="str">
        <f>'master calculator'!A5</f>
        <v>white pine</v>
      </c>
      <c r="B9" s="36">
        <f>'master calculator'!G5</f>
        <v>0.32500000000000001</v>
      </c>
      <c r="C9" s="36">
        <f>'master calculator'!F5</f>
        <v>0.45454545454545453</v>
      </c>
      <c r="N9" s="35"/>
    </row>
    <row r="10" spans="1:14" x14ac:dyDescent="0.2">
      <c r="A10" t="str">
        <f>'master calculator'!A6</f>
        <v>red maple</v>
      </c>
      <c r="B10" s="36">
        <f>'master calculator'!G6</f>
        <v>0.125</v>
      </c>
      <c r="C10" s="36">
        <f>'master calculator'!F6</f>
        <v>0.18181818181818182</v>
      </c>
    </row>
    <row r="11" spans="1:14" x14ac:dyDescent="0.2">
      <c r="A11" t="str">
        <f>'master calculator'!A7</f>
        <v>sugar maple</v>
      </c>
      <c r="B11" s="36">
        <f>'master calculator'!G7</f>
        <v>0.05</v>
      </c>
      <c r="C11" s="36">
        <f>'master calculator'!F7</f>
        <v>4.5454545454545456E-2</v>
      </c>
    </row>
    <row r="12" spans="1:14" x14ac:dyDescent="0.2">
      <c r="A12">
        <f>'master calculator'!A8</f>
        <v>0</v>
      </c>
      <c r="B12" s="36">
        <f>'master calculator'!G8</f>
        <v>0</v>
      </c>
      <c r="C12" s="36">
        <f>'master calculator'!F8</f>
        <v>0</v>
      </c>
    </row>
    <row r="13" spans="1:14" x14ac:dyDescent="0.2">
      <c r="A13">
        <f>'master calculator'!A9</f>
        <v>0</v>
      </c>
      <c r="B13" s="36">
        <f>'master calculator'!G9</f>
        <v>0</v>
      </c>
      <c r="C13" s="36">
        <f>'master calculator'!F9</f>
        <v>0</v>
      </c>
    </row>
    <row r="14" spans="1:14" x14ac:dyDescent="0.2">
      <c r="A14">
        <f>'master calculator'!A10</f>
        <v>0</v>
      </c>
      <c r="B14" s="36">
        <f>'master calculator'!G10</f>
        <v>0</v>
      </c>
      <c r="C14" s="36">
        <f>'master calculator'!F10</f>
        <v>0</v>
      </c>
    </row>
    <row r="15" spans="1:14" x14ac:dyDescent="0.2">
      <c r="A15">
        <f>'master calculator'!A11</f>
        <v>0</v>
      </c>
      <c r="B15" s="36">
        <f>'master calculator'!G11</f>
        <v>0</v>
      </c>
      <c r="C15" s="36">
        <f>'master calculator'!F11</f>
        <v>0</v>
      </c>
    </row>
    <row r="16" spans="1:14" x14ac:dyDescent="0.2">
      <c r="A16">
        <f>'master calculator'!A12</f>
        <v>0</v>
      </c>
      <c r="B16" s="36">
        <f>'master calculator'!G12</f>
        <v>0</v>
      </c>
      <c r="C16" s="36">
        <f>'master calculator'!F12</f>
        <v>0</v>
      </c>
    </row>
    <row r="17" spans="1:3" x14ac:dyDescent="0.2">
      <c r="A17">
        <f>'master calculator'!A13</f>
        <v>0</v>
      </c>
      <c r="B17" s="36">
        <f>'master calculator'!G13</f>
        <v>0</v>
      </c>
      <c r="C17" s="36">
        <f>'master calculator'!F13</f>
        <v>0</v>
      </c>
    </row>
    <row r="18" spans="1:3" x14ac:dyDescent="0.2">
      <c r="A18">
        <f>'master calculator'!A14</f>
        <v>0</v>
      </c>
      <c r="B18" s="36">
        <f>'master calculator'!G14</f>
        <v>0</v>
      </c>
      <c r="C18" s="36">
        <f>'master calculator'!F14</f>
        <v>0</v>
      </c>
    </row>
    <row r="19" spans="1:3" x14ac:dyDescent="0.2">
      <c r="A19">
        <f>'master calculator'!A15</f>
        <v>0</v>
      </c>
      <c r="B19" s="36">
        <f>'master calculator'!G15</f>
        <v>0</v>
      </c>
      <c r="C19" s="36">
        <f>'master calculator'!F15</f>
        <v>0</v>
      </c>
    </row>
    <row r="20" spans="1:3" x14ac:dyDescent="0.2">
      <c r="A20">
        <f>'master calculator'!A16</f>
        <v>0</v>
      </c>
      <c r="B20" s="36">
        <f>'master calculator'!G16</f>
        <v>0</v>
      </c>
      <c r="C20" s="36">
        <f>'master calculator'!F16</f>
        <v>0</v>
      </c>
    </row>
    <row r="21" spans="1:3" x14ac:dyDescent="0.2">
      <c r="A21">
        <f>'master calculator'!A17</f>
        <v>0</v>
      </c>
      <c r="B21" s="36">
        <f>'master calculator'!G17</f>
        <v>0</v>
      </c>
      <c r="C21" s="36">
        <f>'master calculator'!F17</f>
        <v>0</v>
      </c>
    </row>
    <row r="22" spans="1:3" x14ac:dyDescent="0.2">
      <c r="A22">
        <f>'master calculator'!A18</f>
        <v>0</v>
      </c>
      <c r="B22" s="36">
        <f>'master calculator'!G18</f>
        <v>0</v>
      </c>
      <c r="C22" s="36">
        <f>'master calculator'!F18</f>
        <v>0</v>
      </c>
    </row>
    <row r="23" spans="1:3" x14ac:dyDescent="0.2">
      <c r="A23">
        <f>'master calculator'!A19</f>
        <v>0</v>
      </c>
      <c r="B23" s="36">
        <f>'master calculator'!G19</f>
        <v>0</v>
      </c>
      <c r="C23" s="36">
        <f>'master calculator'!F19</f>
        <v>0</v>
      </c>
    </row>
    <row r="24" spans="1:3" x14ac:dyDescent="0.2">
      <c r="A24">
        <f>'master calculator'!A20</f>
        <v>0</v>
      </c>
      <c r="B24" s="36">
        <f>'master calculator'!G20</f>
        <v>0</v>
      </c>
      <c r="C24" s="36">
        <f>'master calculator'!F20</f>
        <v>0</v>
      </c>
    </row>
    <row r="25" spans="1:3" x14ac:dyDescent="0.2">
      <c r="A25">
        <f>'master calculator'!A21</f>
        <v>0</v>
      </c>
      <c r="B25" s="36">
        <f>'master calculator'!G21</f>
        <v>0</v>
      </c>
      <c r="C25" s="36">
        <f>'master calculator'!F21</f>
        <v>0</v>
      </c>
    </row>
    <row r="26" spans="1:3" x14ac:dyDescent="0.2">
      <c r="A26">
        <f>'master calculator'!A22</f>
        <v>0</v>
      </c>
      <c r="B26" s="36">
        <f>'master calculator'!G22</f>
        <v>0</v>
      </c>
      <c r="C26" s="36">
        <f>'master calculator'!F22</f>
        <v>0</v>
      </c>
    </row>
    <row r="27" spans="1:3" x14ac:dyDescent="0.2">
      <c r="A27">
        <f>'master calculator'!A23</f>
        <v>0</v>
      </c>
      <c r="B27" s="36">
        <f>'master calculator'!G23</f>
        <v>0</v>
      </c>
      <c r="C27" s="36">
        <f>'master calculator'!F23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notes&amp;directions</vt:lpstr>
      <vt:lpstr>master calculator</vt:lpstr>
      <vt:lpstr>relative abundance graph</vt:lpstr>
    </vt:vector>
  </TitlesOfParts>
  <Company>Franklin Pierce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Rhine Singleton</dc:creator>
  <cp:lastModifiedBy>RS</cp:lastModifiedBy>
  <cp:lastPrinted>2002-10-28T18:16:06Z</cp:lastPrinted>
  <dcterms:created xsi:type="dcterms:W3CDTF">2001-04-16T13:10:57Z</dcterms:created>
  <dcterms:modified xsi:type="dcterms:W3CDTF">2014-09-09T01:02:59Z</dcterms:modified>
</cp:coreProperties>
</file>